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<sst xmlns="http://schemas.openxmlformats.org/spreadsheetml/2006/main" count="62" uniqueCount="61">
  <si>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July 2008 – June 2009 MSCD Annual Financial Statement</t>
  </si>
  <si>
    <t>income</t>
  </si>
  <si>
    <t xml:space="preserve">expenses </t>
  </si>
  <si>
    <t>net</t>
  </si>
  <si>
    <t>Performance</t>
  </si>
  <si>
    <t xml:space="preserve">Overture performance </t>
  </si>
  <si>
    <t>Tutor workshops</t>
  </si>
  <si>
    <t>Expenses – Keith, lunch, rentals</t>
  </si>
  <si>
    <t>Income – fees, grants</t>
  </si>
  <si>
    <t>Winter Dance Party</t>
  </si>
  <si>
    <t>Winter ball registration</t>
  </si>
  <si>
    <t>Winter ball costs – music</t>
  </si>
  <si>
    <t>2009 Ball</t>
  </si>
  <si>
    <t>Registration</t>
  </si>
  <si>
    <t>Silent Auction</t>
  </si>
  <si>
    <t>Music</t>
  </si>
  <si>
    <t xml:space="preserve">Food / Drink </t>
  </si>
  <si>
    <t>Party / Decorations</t>
  </si>
  <si>
    <t>2010 Ball</t>
  </si>
  <si>
    <t>Room rental deposit</t>
  </si>
  <si>
    <t>dividends</t>
  </si>
  <si>
    <t>Membership</t>
  </si>
  <si>
    <t>Dues</t>
  </si>
  <si>
    <t>RSCDS</t>
  </si>
  <si>
    <t>Booklets</t>
  </si>
  <si>
    <t>Wil – Mar</t>
  </si>
  <si>
    <t>Donations</t>
  </si>
  <si>
    <t>Rental</t>
  </si>
  <si>
    <t>Children's Classes</t>
  </si>
  <si>
    <t>Fees</t>
  </si>
  <si>
    <t>Refunds</t>
  </si>
  <si>
    <t>Net July 2008 – June 2009</t>
  </si>
  <si>
    <t>Pending</t>
  </si>
  <si>
    <t>Candidate refunds</t>
  </si>
  <si>
    <t>Tutor class grant 400 pounds (estimated)</t>
  </si>
  <si>
    <t xml:space="preserve">Net including pending </t>
  </si>
  <si>
    <t>Assets</t>
  </si>
  <si>
    <t>Checking</t>
  </si>
  <si>
    <t>Cash Box</t>
  </si>
  <si>
    <t>Note</t>
  </si>
  <si>
    <t>1) T-shirt sales were not tracked separately. They are included in the children's classes and in Will-Mar donations.</t>
  </si>
  <si>
    <t>tutor income</t>
  </si>
  <si>
    <t>tutor expense</t>
  </si>
  <si>
    <t>ball income</t>
  </si>
  <si>
    <t>ball expens</t>
  </si>
  <si>
    <t>winter income</t>
  </si>
  <si>
    <t>winter expense</t>
  </si>
  <si>
    <t>dividend</t>
  </si>
  <si>
    <t>membership</t>
  </si>
  <si>
    <t>RSCDS memb</t>
  </si>
  <si>
    <t>Wilmar +</t>
  </si>
  <si>
    <t>Wilmar -</t>
  </si>
  <si>
    <t>kid clss +</t>
  </si>
  <si>
    <t>kid class -</t>
  </si>
  <si>
    <t>Overture Performance</t>
  </si>
  <si>
    <t>total</t>
  </si>
  <si>
    <t>Cash</t>
  </si>
  <si>
    <t>Jun 09 Balance</t>
  </si>
  <si>
    <t>Jul 08 balance</t>
  </si>
  <si>
    <t>Nov</t>
  </si>
  <si>
    <t>Dec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</si>
</sst>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\$#,##0.00"/>
  </numFmts>
  <fonts count="3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5" fontId="0" fillId="0" borderId="1" xfId="0" applyNumberFormat="1" applyFill="1" applyBorder="1" applyAlignment="1" applyProtection="1">
      <alignment/>
      <protection locked="0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1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165" fontId="0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22">
      <selection activeCell="A56" sqref="A56"/>
    </sheetView>
  </sheetViews>
  <sheetFormatPr defaultColWidth="11.57421875" defaultRowHeight="12.75"/>
  <sheetData>
    <row r="1" s="1" customFormat="1" ht="19.5">
      <c r="A1" s="1" t="s">
        <v>0</v>
      </c>
    </row>
    <row r="3" spans="5:7" s="2" customFormat="1" ht="12.75">
      <c r="E3" s="2" t="s">
        <v>1</v>
      </c>
      <c r="F3" s="2" t="s">
        <v>2</v>
      </c>
      <c r="G3" s="2" t="s">
        <v>3</v>
      </c>
    </row>
    <row r="4" spans="1:7" s="3" customFormat="1" ht="12.75">
      <c r="A4" s="3" t="s">
        <v>4</v>
      </c>
      <c r="E4" s="4"/>
      <c r="F4" s="4"/>
      <c r="G4" s="4">
        <f>E5</f>
        <v>350</v>
      </c>
    </row>
    <row r="5" spans="2:7" ht="12.75">
      <c r="B5" t="s">
        <v>5</v>
      </c>
      <c r="E5" s="5">
        <v>350</v>
      </c>
      <c r="F5" s="5"/>
      <c r="G5" s="5"/>
    </row>
    <row r="6" spans="5:7" ht="12.75">
      <c r="E6" s="5"/>
      <c r="F6" s="5"/>
      <c r="G6" s="5"/>
    </row>
    <row r="7" spans="5:7" ht="12.75">
      <c r="E7" s="5"/>
      <c r="F7" s="5"/>
      <c r="G7" s="5"/>
    </row>
    <row r="8" spans="1:7" s="3" customFormat="1" ht="12.75">
      <c r="A8" s="3" t="s">
        <v>6</v>
      </c>
      <c r="E8" s="4"/>
      <c r="F8" s="4"/>
      <c r="G8" s="4">
        <f>E10-F9</f>
        <v>-731.3899999999999</v>
      </c>
    </row>
    <row r="9" spans="2:7" ht="12.75">
      <c r="B9" t="s">
        <v>7</v>
      </c>
      <c r="E9" s="5"/>
      <c r="F9" s="5">
        <f>Sheet2!$B$20</f>
        <v>3787.27</v>
      </c>
      <c r="G9" s="5"/>
    </row>
    <row r="10" spans="2:7" ht="12.75">
      <c r="B10" t="s">
        <v>8</v>
      </c>
      <c r="E10" s="5">
        <f>Sheet2!$A$20</f>
        <v>3055.88</v>
      </c>
      <c r="F10" s="5"/>
      <c r="G10" s="5"/>
    </row>
    <row r="11" spans="5:7" ht="12.75">
      <c r="E11" s="5"/>
      <c r="F11" s="5"/>
      <c r="G11" s="5"/>
    </row>
    <row r="12" spans="1:7" s="3" customFormat="1" ht="12.75">
      <c r="A12" s="3" t="s">
        <v>9</v>
      </c>
      <c r="E12" s="4"/>
      <c r="F12" s="4"/>
      <c r="G12" s="4">
        <f>E13-F14</f>
        <v>90</v>
      </c>
    </row>
    <row r="13" spans="2:7" ht="12.75">
      <c r="B13" t="s">
        <v>10</v>
      </c>
      <c r="E13" s="5">
        <f>Sheet2!$G$20</f>
        <v>290</v>
      </c>
      <c r="F13" s="5"/>
      <c r="G13" s="5"/>
    </row>
    <row r="14" spans="2:7" ht="12.75">
      <c r="B14" t="s">
        <v>11</v>
      </c>
      <c r="E14" s="5"/>
      <c r="F14" s="5">
        <f>Sheet2!$H$20</f>
        <v>200</v>
      </c>
      <c r="G14" s="5"/>
    </row>
    <row r="15" spans="5:7" ht="12.75">
      <c r="E15" s="5"/>
      <c r="F15" s="5"/>
      <c r="G15" s="5"/>
    </row>
    <row r="16" spans="5:7" ht="12.75">
      <c r="E16" s="5"/>
      <c r="F16" s="5"/>
      <c r="G16" s="5"/>
    </row>
    <row r="17" spans="1:7" s="3" customFormat="1" ht="12.75">
      <c r="A17" s="3" t="s">
        <v>12</v>
      </c>
      <c r="E17" s="4"/>
      <c r="F17" s="4"/>
      <c r="G17" s="4">
        <f>E18+E19-F20-F21-F22</f>
        <v>367.3299999999999</v>
      </c>
    </row>
    <row r="18" spans="2:7" ht="12.75">
      <c r="B18" t="s">
        <v>13</v>
      </c>
      <c r="E18" s="5">
        <f>Sheet2!$D$20-500</f>
        <v>2571.8</v>
      </c>
      <c r="F18" s="5"/>
      <c r="G18" s="5"/>
    </row>
    <row r="19" spans="2:7" ht="12.75">
      <c r="B19" t="s">
        <v>14</v>
      </c>
      <c r="E19" s="5">
        <v>500</v>
      </c>
      <c r="F19" s="5"/>
      <c r="G19" s="5"/>
    </row>
    <row r="20" spans="2:7" ht="12.75">
      <c r="B20" t="s">
        <v>15</v>
      </c>
      <c r="E20" s="5"/>
      <c r="F20" s="5">
        <v>1050</v>
      </c>
      <c r="G20" s="5"/>
    </row>
    <row r="21" spans="2:7" ht="12.75">
      <c r="B21" t="s">
        <v>16</v>
      </c>
      <c r="E21" s="5"/>
      <c r="F21" s="6">
        <v>1318.8</v>
      </c>
      <c r="G21" s="5"/>
    </row>
    <row r="22" spans="2:7" ht="12.75">
      <c r="B22" t="s">
        <v>17</v>
      </c>
      <c r="E22" s="5"/>
      <c r="F22" s="5">
        <f>Sheet2!$E$20-F21-F20</f>
        <v>335.6700000000003</v>
      </c>
      <c r="G22" s="5"/>
    </row>
    <row r="23" spans="5:7" ht="12.75">
      <c r="E23" s="5"/>
      <c r="F23" s="5"/>
      <c r="G23" s="5"/>
    </row>
    <row r="24" spans="1:7" s="3" customFormat="1" ht="12.75">
      <c r="A24" s="3" t="s">
        <v>18</v>
      </c>
      <c r="E24" s="4"/>
      <c r="F24" s="4"/>
      <c r="G24" s="4">
        <f>-F25</f>
        <v>-500</v>
      </c>
    </row>
    <row r="25" spans="2:7" ht="12.75">
      <c r="B25" t="s">
        <v>19</v>
      </c>
      <c r="E25" s="5"/>
      <c r="F25" s="5">
        <v>500</v>
      </c>
      <c r="G25" s="5"/>
    </row>
    <row r="26" spans="5:7" ht="12.75">
      <c r="E26" s="5"/>
      <c r="F26" s="5"/>
      <c r="G26" s="5"/>
    </row>
    <row r="27" spans="1:7" s="3" customFormat="1" ht="12.75">
      <c r="A27" s="3" t="s">
        <v>20</v>
      </c>
      <c r="E27" s="4">
        <f>Sheet2!$J$20</f>
        <v>19.41</v>
      </c>
      <c r="F27" s="4"/>
      <c r="G27" s="4">
        <f>E27</f>
        <v>19.41</v>
      </c>
    </row>
    <row r="28" spans="5:7" ht="12.75">
      <c r="E28" s="5"/>
      <c r="F28" s="5"/>
      <c r="G28" s="5"/>
    </row>
    <row r="29" spans="1:7" s="3" customFormat="1" ht="12.75">
      <c r="A29" s="3" t="s">
        <v>21</v>
      </c>
      <c r="E29" s="4"/>
      <c r="F29" s="4"/>
      <c r="G29" s="4">
        <f>E30-F31-F32</f>
        <v>449.33</v>
      </c>
    </row>
    <row r="30" spans="2:7" ht="12.75">
      <c r="B30" t="s">
        <v>22</v>
      </c>
      <c r="E30" s="5">
        <f>Sheet2!$L$20</f>
        <v>920</v>
      </c>
      <c r="F30" s="5"/>
      <c r="G30" s="5"/>
    </row>
    <row r="31" spans="2:7" ht="12.75">
      <c r="B31" t="s">
        <v>23</v>
      </c>
      <c r="E31" s="5"/>
      <c r="F31" s="5">
        <f>Sheet2!$M$2</f>
        <v>429.29</v>
      </c>
      <c r="G31" s="5"/>
    </row>
    <row r="32" spans="2:7" ht="12.75">
      <c r="B32" t="s">
        <v>24</v>
      </c>
      <c r="E32" s="5"/>
      <c r="F32" s="7">
        <f>Sheet2!$M$3</f>
        <v>41.38</v>
      </c>
      <c r="G32" s="5"/>
    </row>
    <row r="33" spans="5:7" ht="12.75">
      <c r="E33" s="5"/>
      <c r="F33" s="5"/>
      <c r="G33" s="5"/>
    </row>
    <row r="34" spans="1:7" s="3" customFormat="1" ht="12.75">
      <c r="A34" s="3" t="s">
        <v>25</v>
      </c>
      <c r="E34" s="4"/>
      <c r="F34" s="4"/>
      <c r="G34" s="4">
        <f>E35-F36</f>
        <v>15</v>
      </c>
    </row>
    <row r="35" spans="2:7" ht="12.75">
      <c r="B35" t="s">
        <v>26</v>
      </c>
      <c r="E35" s="5">
        <f>Sheet2!$O$20</f>
        <v>240</v>
      </c>
      <c r="F35" s="5"/>
      <c r="G35" s="5"/>
    </row>
    <row r="36" spans="2:7" ht="12.75">
      <c r="B36" t="s">
        <v>27</v>
      </c>
      <c r="E36" s="5"/>
      <c r="F36" s="5">
        <f>Sheet2!$P$20</f>
        <v>225</v>
      </c>
      <c r="G36" s="5"/>
    </row>
    <row r="37" spans="5:7" ht="12.75">
      <c r="E37" s="5"/>
      <c r="F37" s="5"/>
      <c r="G37" s="5"/>
    </row>
    <row r="38" spans="1:7" s="3" customFormat="1" ht="12.75">
      <c r="A38" s="3" t="s">
        <v>28</v>
      </c>
      <c r="E38" s="4"/>
      <c r="F38" s="4"/>
      <c r="G38" s="4">
        <f>E39-F40</f>
        <v>562</v>
      </c>
    </row>
    <row r="39" spans="2:7" ht="12.75">
      <c r="B39" t="s">
        <v>29</v>
      </c>
      <c r="E39" s="5">
        <f>Sheet2!$R$20</f>
        <v>862</v>
      </c>
      <c r="F39" s="5"/>
      <c r="G39" s="5"/>
    </row>
    <row r="40" spans="2:7" ht="12.75">
      <c r="B40" t="s">
        <v>30</v>
      </c>
      <c r="E40" s="5"/>
      <c r="F40" s="5">
        <f>Sheet2!$S$20</f>
        <v>300</v>
      </c>
      <c r="G40" s="5"/>
    </row>
    <row r="41" spans="5:7" ht="12.75">
      <c r="E41" s="5"/>
      <c r="F41" s="5"/>
      <c r="G41" s="5"/>
    </row>
    <row r="42" spans="1:8" s="8" customFormat="1" ht="12.75">
      <c r="A42" s="8" t="s">
        <v>31</v>
      </c>
      <c r="E42" s="9"/>
      <c r="F42" s="9"/>
      <c r="G42" s="9"/>
      <c r="H42" s="10">
        <f>SUM(G4:G41)</f>
        <v>621.6800000000001</v>
      </c>
    </row>
    <row r="44" spans="1:7" s="3" customFormat="1" ht="12.75">
      <c r="A44" s="3" t="s">
        <v>32</v>
      </c>
      <c r="E44" s="4"/>
      <c r="F44" s="4"/>
      <c r="G44" s="4">
        <f>E46-F45-F47</f>
        <v>162</v>
      </c>
    </row>
    <row r="45" spans="2:7" ht="12.75">
      <c r="B45" t="s">
        <v>33</v>
      </c>
      <c r="E45" s="5"/>
      <c r="F45" s="5">
        <v>488</v>
      </c>
      <c r="G45" s="5"/>
    </row>
    <row r="46" spans="2:7" ht="12.75">
      <c r="B46" t="s">
        <v>34</v>
      </c>
      <c r="E46" s="5">
        <v>650</v>
      </c>
      <c r="F46" s="5"/>
      <c r="G46" s="5"/>
    </row>
    <row r="47" spans="5:7" ht="12.75">
      <c r="E47" s="5"/>
      <c r="F47" s="5"/>
      <c r="G47" s="5"/>
    </row>
    <row r="48" spans="1:8" s="8" customFormat="1" ht="12.75">
      <c r="A48" s="8" t="s">
        <v>35</v>
      </c>
      <c r="H48" s="10">
        <f>H42+G44</f>
        <v>783.6800000000001</v>
      </c>
    </row>
    <row r="51" spans="1:8" s="8" customFormat="1" ht="12.75">
      <c r="A51" s="8" t="s">
        <v>36</v>
      </c>
      <c r="H51" s="10">
        <f>E52+E53</f>
        <v>4531.14</v>
      </c>
    </row>
    <row r="52" spans="2:5" ht="12.75">
      <c r="B52" t="s">
        <v>37</v>
      </c>
      <c r="E52" s="11">
        <v>4447.14</v>
      </c>
    </row>
    <row r="53" spans="2:5" ht="12.75">
      <c r="B53" t="s">
        <v>38</v>
      </c>
      <c r="E53" s="5">
        <v>84</v>
      </c>
    </row>
    <row r="55" ht="12.75">
      <c r="A55" t="s">
        <v>39</v>
      </c>
    </row>
    <row r="56" ht="12.75">
      <c r="A56" t="s">
        <v>40</v>
      </c>
    </row>
  </sheetData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O6" sqref="O6"/>
    </sheetView>
  </sheetViews>
  <sheetFormatPr defaultColWidth="11.57421875" defaultRowHeight="12.75"/>
  <sheetData>
    <row r="1" spans="1:21" ht="12.75">
      <c r="A1" t="s">
        <v>41</v>
      </c>
      <c r="B1" t="s">
        <v>42</v>
      </c>
      <c r="D1" t="s">
        <v>43</v>
      </c>
      <c r="E1" t="s">
        <v>44</v>
      </c>
      <c r="F1" t="s">
        <v>18</v>
      </c>
      <c r="G1" t="s">
        <v>45</v>
      </c>
      <c r="H1" t="s">
        <v>46</v>
      </c>
      <c r="J1" t="s">
        <v>47</v>
      </c>
      <c r="L1" t="s">
        <v>48</v>
      </c>
      <c r="M1" t="s">
        <v>49</v>
      </c>
      <c r="O1" t="s">
        <v>50</v>
      </c>
      <c r="P1" t="s">
        <v>51</v>
      </c>
      <c r="R1" t="s">
        <v>52</v>
      </c>
      <c r="S1" t="s">
        <v>53</v>
      </c>
      <c r="U1" t="s">
        <v>54</v>
      </c>
    </row>
    <row r="2" spans="1:22" ht="12.75">
      <c r="A2" s="7"/>
      <c r="B2" s="7">
        <v>600</v>
      </c>
      <c r="C2" s="7"/>
      <c r="D2" s="7">
        <v>1457</v>
      </c>
      <c r="E2" s="6">
        <v>74.02</v>
      </c>
      <c r="F2" s="7">
        <v>500</v>
      </c>
      <c r="G2" s="7">
        <v>290</v>
      </c>
      <c r="H2" s="7">
        <v>200</v>
      </c>
      <c r="I2" s="7"/>
      <c r="J2" s="12">
        <v>1.78</v>
      </c>
      <c r="K2" s="7"/>
      <c r="L2" s="6">
        <v>405</v>
      </c>
      <c r="M2" s="7">
        <v>429.29</v>
      </c>
      <c r="N2" s="7"/>
      <c r="O2" s="7">
        <v>100</v>
      </c>
      <c r="P2" s="12">
        <v>75</v>
      </c>
      <c r="Q2" s="7"/>
      <c r="R2" s="7">
        <v>300</v>
      </c>
      <c r="S2" s="7">
        <v>300</v>
      </c>
      <c r="T2" s="13"/>
      <c r="U2" s="7">
        <v>350</v>
      </c>
      <c r="V2" s="13"/>
    </row>
    <row r="3" spans="1:22" ht="12.75">
      <c r="A3" s="7"/>
      <c r="B3" s="7">
        <v>200</v>
      </c>
      <c r="C3" s="7"/>
      <c r="D3" s="7">
        <v>20</v>
      </c>
      <c r="E3" s="7"/>
      <c r="F3" s="7"/>
      <c r="G3" s="7"/>
      <c r="H3" s="7"/>
      <c r="I3" s="7"/>
      <c r="J3" s="12">
        <v>1.81</v>
      </c>
      <c r="K3" s="7"/>
      <c r="L3" s="7">
        <v>10</v>
      </c>
      <c r="M3" s="7">
        <v>41.38</v>
      </c>
      <c r="N3" s="7"/>
      <c r="O3" s="7"/>
      <c r="P3" s="7">
        <v>75</v>
      </c>
      <c r="Q3" s="7"/>
      <c r="R3" s="7">
        <v>485</v>
      </c>
      <c r="S3" s="7"/>
      <c r="T3" s="13"/>
      <c r="U3" s="13"/>
      <c r="V3" s="13"/>
    </row>
    <row r="4" spans="1:22" ht="12.75">
      <c r="A4" s="7">
        <v>600</v>
      </c>
      <c r="B4" s="7"/>
      <c r="C4" s="7"/>
      <c r="D4" s="7">
        <v>664.8</v>
      </c>
      <c r="E4" s="6">
        <v>1318.8</v>
      </c>
      <c r="F4" s="7"/>
      <c r="G4" s="7"/>
      <c r="H4" s="7"/>
      <c r="I4" s="7"/>
      <c r="J4" s="12">
        <v>1.72</v>
      </c>
      <c r="K4" s="7"/>
      <c r="L4" s="7">
        <v>505</v>
      </c>
      <c r="M4" s="7"/>
      <c r="N4" s="7"/>
      <c r="O4" s="7">
        <v>60</v>
      </c>
      <c r="P4" s="7">
        <v>75</v>
      </c>
      <c r="Q4" s="7"/>
      <c r="R4" s="7">
        <v>77</v>
      </c>
      <c r="S4" s="7"/>
      <c r="T4" s="13"/>
      <c r="U4" s="13"/>
      <c r="V4" s="13"/>
    </row>
    <row r="5" spans="1:22" ht="12.75">
      <c r="A5" s="6">
        <v>70</v>
      </c>
      <c r="B5" s="7">
        <v>200</v>
      </c>
      <c r="C5" s="7"/>
      <c r="D5" s="7">
        <v>426</v>
      </c>
      <c r="E5" s="7">
        <v>189.65</v>
      </c>
      <c r="F5" s="7"/>
      <c r="G5" s="7"/>
      <c r="H5" s="7"/>
      <c r="I5" s="7"/>
      <c r="J5" s="14">
        <v>1.73</v>
      </c>
      <c r="K5" s="7"/>
      <c r="L5" s="7"/>
      <c r="M5" s="7"/>
      <c r="N5" s="7"/>
      <c r="O5" s="7">
        <v>80</v>
      </c>
      <c r="P5" s="7"/>
      <c r="Q5" s="7"/>
      <c r="R5" s="7"/>
      <c r="S5" s="7"/>
      <c r="T5" s="13"/>
      <c r="U5" s="13"/>
      <c r="V5" s="13"/>
    </row>
    <row r="6" spans="1:22" ht="12.75">
      <c r="A6" s="7">
        <v>600</v>
      </c>
      <c r="B6" s="7">
        <v>600</v>
      </c>
      <c r="C6" s="7"/>
      <c r="D6" s="7">
        <v>500</v>
      </c>
      <c r="E6" s="7">
        <v>72</v>
      </c>
      <c r="F6" s="7"/>
      <c r="G6" s="7"/>
      <c r="H6" s="7"/>
      <c r="I6" s="7"/>
      <c r="J6" s="6">
        <v>1.82</v>
      </c>
      <c r="K6" s="7"/>
      <c r="L6" s="7"/>
      <c r="M6" s="7"/>
      <c r="N6" s="7"/>
      <c r="O6" s="7"/>
      <c r="P6" s="7"/>
      <c r="Q6" s="7"/>
      <c r="R6" s="7"/>
      <c r="S6" s="7"/>
      <c r="T6" s="13"/>
      <c r="U6" s="13"/>
      <c r="V6" s="13"/>
    </row>
    <row r="7" spans="1:22" ht="12.75">
      <c r="A7" s="7"/>
      <c r="B7" s="7">
        <v>132.4</v>
      </c>
      <c r="C7" s="7"/>
      <c r="D7" s="7">
        <v>4</v>
      </c>
      <c r="E7" s="7">
        <v>250</v>
      </c>
      <c r="F7" s="7"/>
      <c r="G7" s="7"/>
      <c r="H7" s="7"/>
      <c r="I7" s="7"/>
      <c r="J7" s="6">
        <v>1.9</v>
      </c>
      <c r="K7" s="7"/>
      <c r="L7" s="7"/>
      <c r="M7" s="7"/>
      <c r="N7" s="7"/>
      <c r="O7" s="7"/>
      <c r="P7" s="7"/>
      <c r="Q7" s="7"/>
      <c r="R7" s="7"/>
      <c r="S7" s="7"/>
      <c r="T7" s="13"/>
      <c r="U7" s="13"/>
      <c r="V7" s="13"/>
    </row>
    <row r="8" spans="1:22" ht="12.75">
      <c r="A8" s="6"/>
      <c r="B8" s="6">
        <v>52.54</v>
      </c>
      <c r="C8" s="7"/>
      <c r="D8" s="7"/>
      <c r="E8" s="7">
        <v>800</v>
      </c>
      <c r="F8" s="7"/>
      <c r="G8" s="7"/>
      <c r="H8" s="7"/>
      <c r="I8" s="7"/>
      <c r="J8" s="6">
        <v>2.02</v>
      </c>
      <c r="K8" s="7"/>
      <c r="L8" s="7"/>
      <c r="M8" s="7"/>
      <c r="N8" s="7"/>
      <c r="O8" s="7"/>
      <c r="P8" s="7"/>
      <c r="Q8" s="7"/>
      <c r="R8" s="7"/>
      <c r="S8" s="7"/>
      <c r="T8" s="13"/>
      <c r="U8" s="13"/>
      <c r="V8" s="13"/>
    </row>
    <row r="9" spans="1:22" ht="12.75">
      <c r="A9" s="7"/>
      <c r="B9" s="7">
        <v>200</v>
      </c>
      <c r="C9" s="7"/>
      <c r="D9" s="7"/>
      <c r="E9" s="7"/>
      <c r="F9" s="7"/>
      <c r="G9" s="7"/>
      <c r="H9" s="7"/>
      <c r="I9" s="7"/>
      <c r="J9" s="7">
        <v>1.69</v>
      </c>
      <c r="K9" s="7"/>
      <c r="L9" s="7"/>
      <c r="M9" s="7"/>
      <c r="N9" s="7"/>
      <c r="O9" s="7"/>
      <c r="P9" s="7"/>
      <c r="Q9" s="7"/>
      <c r="R9" s="7"/>
      <c r="S9" s="7"/>
      <c r="T9" s="13"/>
      <c r="U9" s="13"/>
      <c r="V9" s="13"/>
    </row>
    <row r="10" spans="1:22" ht="12.75">
      <c r="A10" s="7"/>
      <c r="B10" s="7">
        <v>500</v>
      </c>
      <c r="C10" s="7"/>
      <c r="D10" s="7"/>
      <c r="E10" s="7"/>
      <c r="F10" s="7"/>
      <c r="G10" s="7"/>
      <c r="H10" s="7"/>
      <c r="I10" s="7"/>
      <c r="J10" s="7">
        <v>0.97</v>
      </c>
      <c r="K10" s="7"/>
      <c r="L10" s="7"/>
      <c r="M10" s="7"/>
      <c r="N10" s="7"/>
      <c r="O10" s="7"/>
      <c r="P10" s="7"/>
      <c r="Q10" s="7"/>
      <c r="R10" s="7"/>
      <c r="S10" s="7"/>
      <c r="T10" s="13"/>
      <c r="U10" s="13"/>
      <c r="V10" s="13"/>
    </row>
    <row r="11" spans="1:22" ht="12.75">
      <c r="A11" s="7"/>
      <c r="B11" s="7">
        <v>200</v>
      </c>
      <c r="C11" s="7"/>
      <c r="D11" s="7"/>
      <c r="E11" s="7"/>
      <c r="F11" s="7"/>
      <c r="G11" s="7"/>
      <c r="H11" s="7"/>
      <c r="I11" s="7"/>
      <c r="J11" s="6">
        <v>1.54</v>
      </c>
      <c r="K11" s="7"/>
      <c r="L11" s="7"/>
      <c r="M11" s="7"/>
      <c r="N11" s="7"/>
      <c r="O11" s="7"/>
      <c r="P11" s="7"/>
      <c r="Q11" s="7"/>
      <c r="R11" s="7"/>
      <c r="S11" s="7"/>
      <c r="T11" s="13"/>
      <c r="U11" s="13"/>
      <c r="V11" s="13"/>
    </row>
    <row r="12" spans="1:22" ht="12.75">
      <c r="A12" s="7"/>
      <c r="B12" s="7">
        <v>113.92</v>
      </c>
      <c r="C12" s="7"/>
      <c r="D12" s="7"/>
      <c r="E12" s="7"/>
      <c r="F12" s="7"/>
      <c r="G12" s="7"/>
      <c r="H12" s="7"/>
      <c r="I12" s="7"/>
      <c r="J12" s="6">
        <v>1.27</v>
      </c>
      <c r="K12" s="7"/>
      <c r="L12" s="7"/>
      <c r="M12" s="7"/>
      <c r="N12" s="7"/>
      <c r="O12" s="7"/>
      <c r="P12" s="7"/>
      <c r="Q12" s="7"/>
      <c r="R12" s="7"/>
      <c r="S12" s="7"/>
      <c r="T12" s="13"/>
      <c r="U12" s="13"/>
      <c r="V12" s="13"/>
    </row>
    <row r="13" spans="1:22" ht="12.75">
      <c r="A13" s="7">
        <v>567</v>
      </c>
      <c r="B13" s="7">
        <v>300</v>
      </c>
      <c r="C13" s="7"/>
      <c r="D13" s="7"/>
      <c r="E13" s="7"/>
      <c r="F13" s="7"/>
      <c r="G13" s="7"/>
      <c r="H13" s="7"/>
      <c r="I13" s="7"/>
      <c r="J13" s="7">
        <v>1.16</v>
      </c>
      <c r="K13" s="7"/>
      <c r="L13" s="7"/>
      <c r="M13" s="7"/>
      <c r="N13" s="7"/>
      <c r="O13" s="7"/>
      <c r="P13" s="7"/>
      <c r="Q13" s="7"/>
      <c r="R13" s="7"/>
      <c r="S13" s="7"/>
      <c r="T13" s="13"/>
      <c r="U13" s="13"/>
      <c r="V13" s="13"/>
    </row>
    <row r="14" spans="1:22" ht="12.75">
      <c r="A14" s="7">
        <v>640</v>
      </c>
      <c r="B14" s="7">
        <v>400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3"/>
      <c r="U14" s="13"/>
      <c r="V14" s="13"/>
    </row>
    <row r="15" spans="1:22" ht="12.75">
      <c r="A15" s="7">
        <v>15</v>
      </c>
      <c r="B15" s="7">
        <v>172.1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3"/>
      <c r="U15" s="13"/>
      <c r="V15" s="13"/>
    </row>
    <row r="16" spans="1:22" ht="12.75">
      <c r="A16" s="7">
        <v>75</v>
      </c>
      <c r="B16" s="7">
        <v>55.39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13"/>
      <c r="V16" s="13"/>
    </row>
    <row r="17" spans="1:22" ht="12.75">
      <c r="A17" s="6">
        <v>488.88</v>
      </c>
      <c r="B17" s="6">
        <v>60.92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3"/>
      <c r="U17" s="13"/>
      <c r="V17" s="13"/>
    </row>
    <row r="18" spans="1:2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3"/>
      <c r="U18" s="13"/>
      <c r="V18" s="13"/>
    </row>
    <row r="19" spans="1:19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1" ht="12.75">
      <c r="A20" s="5">
        <f>SUM(A2:A17)</f>
        <v>3055.88</v>
      </c>
      <c r="B20" s="5">
        <f>SUM(B2:B18)</f>
        <v>3787.27</v>
      </c>
      <c r="C20" s="5">
        <f aca="true" t="shared" si="0" ref="C20:U20">SUM(C2:C17)</f>
        <v>0</v>
      </c>
      <c r="D20" s="5">
        <f t="shared" si="0"/>
        <v>3071.8</v>
      </c>
      <c r="E20" s="5">
        <f t="shared" si="0"/>
        <v>2704.4700000000003</v>
      </c>
      <c r="F20" s="5">
        <f t="shared" si="0"/>
        <v>500</v>
      </c>
      <c r="G20" s="5">
        <f t="shared" si="0"/>
        <v>290</v>
      </c>
      <c r="H20" s="5">
        <f t="shared" si="0"/>
        <v>200</v>
      </c>
      <c r="I20" s="5">
        <f t="shared" si="0"/>
        <v>0</v>
      </c>
      <c r="J20" s="5">
        <f t="shared" si="0"/>
        <v>19.41</v>
      </c>
      <c r="K20" s="5">
        <f t="shared" si="0"/>
        <v>0</v>
      </c>
      <c r="L20" s="5">
        <f t="shared" si="0"/>
        <v>920</v>
      </c>
      <c r="M20" s="5">
        <f t="shared" si="0"/>
        <v>470.67</v>
      </c>
      <c r="N20" s="5">
        <f t="shared" si="0"/>
        <v>0</v>
      </c>
      <c r="O20" s="5">
        <f t="shared" si="0"/>
        <v>240</v>
      </c>
      <c r="P20" s="5">
        <f t="shared" si="0"/>
        <v>225</v>
      </c>
      <c r="Q20" s="5">
        <f t="shared" si="0"/>
        <v>0</v>
      </c>
      <c r="R20" s="5">
        <f t="shared" si="0"/>
        <v>862</v>
      </c>
      <c r="S20" s="5">
        <f t="shared" si="0"/>
        <v>300</v>
      </c>
      <c r="T20" s="5">
        <f t="shared" si="0"/>
        <v>0</v>
      </c>
      <c r="U20" s="5">
        <f t="shared" si="0"/>
        <v>350</v>
      </c>
    </row>
    <row r="21" spans="1:19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5" t="s">
        <v>55</v>
      </c>
      <c r="B25" s="5">
        <f>A20-B20+D20-E20+G20-H20+J20+L20-M20+O20-P20+R20-S20+U20-F20</f>
        <v>621.6800000000001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5" t="s">
        <v>56</v>
      </c>
      <c r="B27" s="5"/>
      <c r="C27" s="5">
        <v>84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5" t="s">
        <v>57</v>
      </c>
      <c r="B28" s="5"/>
      <c r="C28" s="15">
        <v>4447.14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 t="s">
        <v>58</v>
      </c>
      <c r="B29" s="5"/>
      <c r="C29" s="5">
        <v>3909.46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5"/>
      <c r="B30" s="5"/>
      <c r="C30" s="5">
        <f>C28-C29+C27</f>
        <v>621.6800000000003</v>
      </c>
      <c r="D30" s="5"/>
      <c r="E30" s="5">
        <f>B25-C30</f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printOptions/>
  <pageMargins left="0.7875" right="0.787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9" sqref="B19"/>
    </sheetView>
  </sheetViews>
  <sheetFormatPr defaultColWidth="11.57421875" defaultRowHeight="12.75"/>
  <sheetData>
    <row r="1" spans="1:2" ht="12.75">
      <c r="A1" t="s">
        <v>59</v>
      </c>
      <c r="B1" t="s">
        <v>60</v>
      </c>
    </row>
    <row r="2" spans="1:2" ht="12.75">
      <c r="A2">
        <v>80</v>
      </c>
      <c r="B2">
        <v>40</v>
      </c>
    </row>
    <row r="3" spans="1:2" ht="12.75">
      <c r="A3">
        <v>40</v>
      </c>
      <c r="B3">
        <v>40</v>
      </c>
    </row>
    <row r="4" spans="1:2" ht="12.75">
      <c r="A4">
        <v>40</v>
      </c>
      <c r="B4">
        <v>25</v>
      </c>
    </row>
    <row r="5" spans="1:2" ht="12.75">
      <c r="A5">
        <v>25</v>
      </c>
      <c r="B5">
        <v>40</v>
      </c>
    </row>
    <row r="6" spans="1:2" ht="12.75">
      <c r="A6">
        <v>20</v>
      </c>
      <c r="B6">
        <v>40</v>
      </c>
    </row>
    <row r="7" spans="1:2" ht="12.75">
      <c r="A7">
        <v>50</v>
      </c>
      <c r="B7">
        <v>40</v>
      </c>
    </row>
    <row r="8" spans="1:2" ht="12.75">
      <c r="A8">
        <v>10</v>
      </c>
      <c r="B8">
        <v>40</v>
      </c>
    </row>
    <row r="9" spans="1:2" ht="12.75">
      <c r="A9">
        <v>40</v>
      </c>
      <c r="B9">
        <v>40</v>
      </c>
    </row>
    <row r="10" spans="1:2" ht="12.75">
      <c r="A10">
        <v>40</v>
      </c>
      <c r="B10">
        <v>10</v>
      </c>
    </row>
    <row r="11" ht="12.75">
      <c r="B11">
        <v>10</v>
      </c>
    </row>
    <row r="12" spans="1:2" ht="12.75">
      <c r="A12">
        <f>SUM(A2:A10)</f>
        <v>345</v>
      </c>
      <c r="B12">
        <v>40</v>
      </c>
    </row>
    <row r="13" ht="12.75">
      <c r="B13">
        <v>40</v>
      </c>
    </row>
    <row r="14" ht="12.75">
      <c r="B14">
        <v>50</v>
      </c>
    </row>
    <row r="15" ht="12.75">
      <c r="B15">
        <v>10</v>
      </c>
    </row>
    <row r="16" ht="12.75">
      <c r="B16">
        <v>40</v>
      </c>
    </row>
    <row r="18" ht="12.75">
      <c r="B18">
        <f>SUM(B2:B16)</f>
        <v>505</v>
      </c>
    </row>
  </sheetData>
  <printOptions/>
  <pageMargins left="0.7875" right="0.787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McClements</cp:lastModifiedBy>
  <dcterms:created xsi:type="dcterms:W3CDTF">2009-08-07T03:01:55Z</dcterms:created>
  <dcterms:modified xsi:type="dcterms:W3CDTF">2009-08-07T03:01:55Z</dcterms:modified>
  <cp:category/>
  <cp:version/>
  <cp:contentType/>
  <cp:contentStatus/>
</cp:coreProperties>
</file>